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 G50\Desktop\LezioneCessioneD'Azienda\"/>
    </mc:Choice>
  </mc:AlternateContent>
  <bookViews>
    <workbookView xWindow="1860" yWindow="0" windowWidth="19560" windowHeight="8340" activeTab="1"/>
  </bookViews>
  <sheets>
    <sheet name="Caso-EsempioPratico" sheetId="3" r:id="rId1"/>
    <sheet name="Fiscale" sheetId="4" r:id="rId2"/>
    <sheet name="Foglio5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2" i="3" l="1"/>
  <c r="E102" i="3"/>
  <c r="F110" i="3"/>
  <c r="F109" i="3"/>
  <c r="F76" i="3"/>
  <c r="G62" i="3"/>
  <c r="B16" i="5"/>
  <c r="B12" i="5"/>
  <c r="G20" i="3"/>
  <c r="G12" i="3"/>
  <c r="E71" i="3" s="1"/>
  <c r="G11" i="3"/>
  <c r="E70" i="3" s="1"/>
  <c r="G10" i="3"/>
  <c r="B8" i="5"/>
  <c r="Q7" i="3"/>
  <c r="P7" i="3"/>
  <c r="P6" i="3"/>
  <c r="R6" i="3" s="1"/>
  <c r="P5" i="3"/>
  <c r="R5" i="3" s="1"/>
  <c r="F56" i="3"/>
  <c r="E56" i="3"/>
  <c r="D6" i="3"/>
  <c r="D5" i="3"/>
  <c r="D93" i="3"/>
  <c r="C32" i="3"/>
  <c r="D18" i="3"/>
  <c r="C18" i="3"/>
  <c r="C9" i="3"/>
  <c r="D7" i="3"/>
  <c r="D4" i="3"/>
  <c r="G14" i="3" l="1"/>
  <c r="G22" i="3" s="1"/>
  <c r="E69" i="3"/>
  <c r="Q5" i="3"/>
  <c r="F62" i="3"/>
  <c r="F83" i="3" s="1"/>
  <c r="Q6" i="3"/>
  <c r="R7" i="3"/>
  <c r="C20" i="3"/>
  <c r="C22" i="3" s="1"/>
  <c r="D92" i="3"/>
  <c r="D94" i="3" s="1"/>
  <c r="D97" i="3" s="1"/>
  <c r="D98" i="3" s="1"/>
  <c r="D9" i="3"/>
  <c r="D20" i="3" s="1"/>
  <c r="D22" i="3" s="1"/>
</calcChain>
</file>

<file path=xl/comments1.xml><?xml version="1.0" encoding="utf-8"?>
<comments xmlns="http://schemas.openxmlformats.org/spreadsheetml/2006/main">
  <authors>
    <author>Lenovo G50</author>
  </authors>
  <commentList>
    <comment ref="D4" authorId="0" shapeId="0">
      <text>
        <r>
          <rPr>
            <b/>
            <sz val="9"/>
            <color indexed="81"/>
            <rFont val="Tahoma"/>
            <family val="2"/>
          </rPr>
          <t>Lenovo G50:</t>
        </r>
        <r>
          <rPr>
            <sz val="9"/>
            <color indexed="81"/>
            <rFont val="Tahoma"/>
            <family val="2"/>
          </rPr>
          <t xml:space="preserve">
Valutati solvibili solo euro 80.000
</t>
        </r>
      </text>
    </comment>
  </commentList>
</comments>
</file>

<file path=xl/sharedStrings.xml><?xml version="1.0" encoding="utf-8"?>
<sst xmlns="http://schemas.openxmlformats.org/spreadsheetml/2006/main" count="158" uniqueCount="92">
  <si>
    <t>Banca C/C</t>
  </si>
  <si>
    <t>Crediti verso clienti</t>
  </si>
  <si>
    <t>Fondo svalutazione crediti</t>
  </si>
  <si>
    <t>Debiti verso fornitori</t>
  </si>
  <si>
    <t>Impianti</t>
  </si>
  <si>
    <t>Automezzi</t>
  </si>
  <si>
    <t>Attrezzature</t>
  </si>
  <si>
    <t>Fondo ammortamento impianti</t>
  </si>
  <si>
    <t>Fondo ammortamento automezzi</t>
  </si>
  <si>
    <t>Fondo ammortamento attrezzature</t>
  </si>
  <si>
    <t>Fondo TFR</t>
  </si>
  <si>
    <t>Materie c/acquisti</t>
  </si>
  <si>
    <t>Costi del personale</t>
  </si>
  <si>
    <t>Oneri diversi di gestione</t>
  </si>
  <si>
    <t>Interessi passivi bancari</t>
  </si>
  <si>
    <t>Prodotti c/vendite</t>
  </si>
  <si>
    <t>Ricavi diversi</t>
  </si>
  <si>
    <t>Attività</t>
  </si>
  <si>
    <t>Totale attività</t>
  </si>
  <si>
    <t>Passività</t>
  </si>
  <si>
    <t>Costi storici nella contabilità del cedente</t>
  </si>
  <si>
    <t>Costi di acquisto del cessionario</t>
  </si>
  <si>
    <t>Totale a pareggio</t>
  </si>
  <si>
    <t>Totale passività</t>
  </si>
  <si>
    <t>Patrimonio netto</t>
  </si>
  <si>
    <t>anni</t>
  </si>
  <si>
    <t>Avviamento</t>
  </si>
  <si>
    <t>Prezzo di cessione</t>
  </si>
  <si>
    <t>Patrimonio netto contabile</t>
  </si>
  <si>
    <t>Plusvalenza</t>
  </si>
  <si>
    <t>Calcolo del patrimonio netto rettificato</t>
  </si>
  <si>
    <t>Valore di cessione delle attività cedute (escluso avviamento)</t>
  </si>
  <si>
    <t>Valore di cessione delle passività accollate</t>
  </si>
  <si>
    <t>Patrimonio netto rettificato</t>
  </si>
  <si>
    <t>meno Patrimonio netto rettificato</t>
  </si>
  <si>
    <t>SCRITTURE DEL CEDENTE</t>
  </si>
  <si>
    <t>diversi</t>
  </si>
  <si>
    <t>a</t>
  </si>
  <si>
    <t>Periodo di possesso dell'azienda</t>
  </si>
  <si>
    <t>Imprenditore individuale</t>
  </si>
  <si>
    <t>Unica azienda</t>
  </si>
  <si>
    <t>Una tra le più aziende</t>
  </si>
  <si>
    <t>Società</t>
  </si>
  <si>
    <t>Più di 5 anni</t>
  </si>
  <si>
    <t>2 possibilità:</t>
  </si>
  <si>
    <t>a. regime normale</t>
  </si>
  <si>
    <t>3 possibilità</t>
  </si>
  <si>
    <t>b. regime normale-differito</t>
  </si>
  <si>
    <t>Meno di 5 anni ed almeno 3 anni</t>
  </si>
  <si>
    <t>regime normale obbligatorio</t>
  </si>
  <si>
    <t>2 possibilità: (1)</t>
  </si>
  <si>
    <t>regime normale (1)</t>
  </si>
  <si>
    <t>Crediti vs cessionario</t>
  </si>
  <si>
    <t>STATO PATRIMONIALE</t>
  </si>
  <si>
    <t>CONTO ECONOMICO</t>
  </si>
  <si>
    <t>Costi</t>
  </si>
  <si>
    <t>Totale costi</t>
  </si>
  <si>
    <t>Ricavi</t>
  </si>
  <si>
    <t>Servizi</t>
  </si>
  <si>
    <t>Accantonamento TFR</t>
  </si>
  <si>
    <t>Ammortamento Impianti</t>
  </si>
  <si>
    <t>Ammortamento Automezzi</t>
  </si>
  <si>
    <t>Ammortamento Attrezzature</t>
  </si>
  <si>
    <t>Svalutazione crediti</t>
  </si>
  <si>
    <t>Plusvalenza di cessione</t>
  </si>
  <si>
    <t>Totale Ricavi</t>
  </si>
  <si>
    <t>Utile ante imposte</t>
  </si>
  <si>
    <t>utile dopo le imposte</t>
  </si>
  <si>
    <t>utile di periodo</t>
  </si>
  <si>
    <t>A questo punto su questo utile dovremo calcolare le imposte.</t>
  </si>
  <si>
    <t>Crediti vs Cessionario</t>
  </si>
  <si>
    <t>Bilancio straordinario di cessione al 31.12.2016</t>
  </si>
  <si>
    <t xml:space="preserve">Dopo aver rilevato le scritture di assestamento, la società cedente è in grado di determinare il valore contabile delle attività e passività cedute </t>
  </si>
  <si>
    <t xml:space="preserve">e determinare quindi la plusvalenza contabile di cessione. Essa deriva dalla differenza tra il prezzo globale di cessione Euro 250.000 e la somma </t>
  </si>
  <si>
    <t>algebrica delle attività cedute e delle passività accollate ai vaori contabili.</t>
  </si>
  <si>
    <t>CONTABILITA' CESSIONARIO</t>
  </si>
  <si>
    <t>DIVERSI</t>
  </si>
  <si>
    <t>Debiti verso cedente</t>
  </si>
  <si>
    <t>Conto economico cedente</t>
  </si>
  <si>
    <t>SCRITTURE CESSIONARIO</t>
  </si>
  <si>
    <t xml:space="preserve">b. regime di tassazione </t>
  </si>
  <si>
    <t>separata (2)</t>
  </si>
  <si>
    <t xml:space="preserve">c. regime di tassazione </t>
  </si>
  <si>
    <t>b. regime normale</t>
  </si>
  <si>
    <t>-differito</t>
  </si>
  <si>
    <t xml:space="preserve">regime normale </t>
  </si>
  <si>
    <t>obbligatorio</t>
  </si>
  <si>
    <t>regime normale</t>
  </si>
  <si>
    <t xml:space="preserve">(1) Qualora, contestualmente alla cessione dell'unica azienda, il cedente inizi una nuova attività d'impresa, </t>
  </si>
  <si>
    <t>è possibile optare per la rateizzazione della plusvalenza</t>
  </si>
  <si>
    <t xml:space="preserve">(2)  A condizione che ne sia fatta richiesta nella dichiarazione dei redditi relativa al periodo d'imposta al </t>
  </si>
  <si>
    <t>quale sarebbero imputabili come componenti di reddito dell'impresa.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</si>
</sst>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;[Red]\(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43" fontId="0" fillId="0" borderId="0" xfId="1" applyFont="1"/>
    <xf numFmtId="43" fontId="0" fillId="0" borderId="0" xfId="0" applyNumberFormat="1"/>
    <xf numFmtId="0" fontId="0" fillId="0" borderId="2" xfId="0" applyBorder="1"/>
    <xf numFmtId="0" fontId="0" fillId="0" borderId="3" xfId="0" applyBorder="1"/>
    <xf numFmtId="43" fontId="0" fillId="0" borderId="3" xfId="1" applyFont="1" applyBorder="1"/>
    <xf numFmtId="0" fontId="0" fillId="0" borderId="4" xfId="0" applyBorder="1"/>
    <xf numFmtId="0" fontId="4" fillId="0" borderId="3" xfId="0" applyFont="1" applyBorder="1"/>
    <xf numFmtId="0" fontId="2" fillId="0" borderId="3" xfId="0" applyFont="1" applyBorder="1"/>
    <xf numFmtId="0" fontId="0" fillId="0" borderId="5" xfId="0" applyBorder="1"/>
    <xf numFmtId="0" fontId="0" fillId="0" borderId="7" xfId="0" applyBorder="1"/>
    <xf numFmtId="43" fontId="0" fillId="0" borderId="5" xfId="1" applyFont="1" applyBorder="1"/>
    <xf numFmtId="43" fontId="0" fillId="0" borderId="5" xfId="0" applyNumberFormat="1" applyBorder="1"/>
    <xf numFmtId="43" fontId="2" fillId="0" borderId="5" xfId="0" applyNumberFormat="1" applyFont="1" applyBorder="1"/>
    <xf numFmtId="0" fontId="0" fillId="3" borderId="3" xfId="0" applyFill="1" applyBorder="1"/>
    <xf numFmtId="0" fontId="0" fillId="0" borderId="3" xfId="0" applyFill="1" applyBorder="1"/>
    <xf numFmtId="43" fontId="0" fillId="0" borderId="3" xfId="1" applyFont="1" applyFill="1" applyBorder="1"/>
    <xf numFmtId="43" fontId="0" fillId="0" borderId="5" xfId="1" applyFont="1" applyFill="1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10" xfId="0" applyBorder="1"/>
    <xf numFmtId="0" fontId="2" fillId="0" borderId="10" xfId="0" applyFont="1" applyBorder="1"/>
    <xf numFmtId="43" fontId="2" fillId="0" borderId="5" xfId="1" applyFont="1" applyBorder="1"/>
    <xf numFmtId="0" fontId="2" fillId="0" borderId="11" xfId="0" applyFont="1" applyBorder="1"/>
    <xf numFmtId="0" fontId="2" fillId="4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11" xfId="0" applyFont="1" applyFill="1" applyBorder="1"/>
    <xf numFmtId="43" fontId="2" fillId="2" borderId="7" xfId="1" applyFont="1" applyFill="1" applyBorder="1"/>
    <xf numFmtId="0" fontId="0" fillId="0" borderId="13" xfId="0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43" fontId="0" fillId="0" borderId="10" xfId="1" applyFont="1" applyBorder="1"/>
    <xf numFmtId="0" fontId="0" fillId="3" borderId="2" xfId="0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/>
    </xf>
    <xf numFmtId="0" fontId="0" fillId="3" borderId="4" xfId="0" applyFill="1" applyBorder="1"/>
    <xf numFmtId="43" fontId="2" fillId="0" borderId="3" xfId="1" applyFont="1" applyBorder="1"/>
    <xf numFmtId="0" fontId="0" fillId="0" borderId="9" xfId="0" applyBorder="1" applyAlignment="1">
      <alignment horizontal="center"/>
    </xf>
    <xf numFmtId="0" fontId="0" fillId="0" borderId="10" xfId="0" applyFill="1" applyBorder="1"/>
    <xf numFmtId="0" fontId="2" fillId="4" borderId="1" xfId="0" applyFont="1" applyFill="1" applyBorder="1"/>
    <xf numFmtId="0" fontId="2" fillId="0" borderId="2" xfId="0" applyFont="1" applyBorder="1"/>
    <xf numFmtId="43" fontId="2" fillId="0" borderId="3" xfId="0" applyNumberFormat="1" applyFont="1" applyBorder="1"/>
    <xf numFmtId="0" fontId="2" fillId="0" borderId="3" xfId="0" applyFont="1" applyFill="1" applyBorder="1"/>
    <xf numFmtId="0" fontId="0" fillId="0" borderId="3" xfId="0" applyFont="1" applyBorder="1"/>
    <xf numFmtId="43" fontId="0" fillId="0" borderId="3" xfId="0" applyNumberFormat="1" applyBorder="1"/>
    <xf numFmtId="43" fontId="2" fillId="0" borderId="3" xfId="1" applyFont="1" applyFill="1" applyBorder="1"/>
    <xf numFmtId="43" fontId="0" fillId="0" borderId="3" xfId="0" applyNumberFormat="1" applyFont="1" applyBorder="1"/>
    <xf numFmtId="43" fontId="0" fillId="0" borderId="0" xfId="1" applyFont="1" applyBorder="1"/>
    <xf numFmtId="0" fontId="0" fillId="0" borderId="6" xfId="0" applyBorder="1" applyAlignment="1">
      <alignment horizontal="center"/>
    </xf>
    <xf numFmtId="0" fontId="0" fillId="0" borderId="5" xfId="0" applyFill="1" applyBorder="1"/>
    <xf numFmtId="43" fontId="0" fillId="0" borderId="0" xfId="0" applyNumberFormat="1" applyBorder="1"/>
    <xf numFmtId="0" fontId="8" fillId="0" borderId="0" xfId="0" applyFont="1"/>
    <xf numFmtId="0" fontId="9" fillId="0" borderId="0" xfId="0" applyFont="1"/>
    <xf numFmtId="0" fontId="0" fillId="0" borderId="10" xfId="0" applyFont="1" applyFill="1" applyBorder="1"/>
    <xf numFmtId="0" fontId="3" fillId="0" borderId="10" xfId="0" applyFont="1" applyBorder="1"/>
    <xf numFmtId="0" fontId="3" fillId="0" borderId="0" xfId="0" applyFont="1" applyBorder="1"/>
    <xf numFmtId="164" fontId="3" fillId="0" borderId="5" xfId="1" applyNumberFormat="1" applyFont="1" applyBorder="1"/>
    <xf numFmtId="0" fontId="2" fillId="0" borderId="14" xfId="0" applyFont="1" applyBorder="1"/>
    <xf numFmtId="43" fontId="2" fillId="0" borderId="7" xfId="0" applyNumberFormat="1" applyFont="1" applyBorder="1"/>
    <xf numFmtId="0" fontId="2" fillId="0" borderId="9" xfId="0" applyFont="1" applyFill="1" applyBorder="1"/>
    <xf numFmtId="43" fontId="0" fillId="0" borderId="13" xfId="1" applyFont="1" applyBorder="1"/>
    <xf numFmtId="0" fontId="2" fillId="0" borderId="11" xfId="0" applyFont="1" applyFill="1" applyBorder="1"/>
    <xf numFmtId="0" fontId="10" fillId="4" borderId="12" xfId="0" applyFont="1" applyFill="1" applyBorder="1"/>
    <xf numFmtId="0" fontId="3" fillId="4" borderId="15" xfId="0" applyFont="1" applyFill="1" applyBorder="1"/>
    <xf numFmtId="0" fontId="3" fillId="4" borderId="8" xfId="0" applyFont="1" applyFill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0" fillId="3" borderId="3" xfId="0" quotePrefix="1" applyFill="1" applyBorder="1"/>
    <xf numFmtId="0" fontId="0" fillId="3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lef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R114"/>
  <sheetViews>
    <sheetView workbookViewId="0">
      <selection activeCell="B101" sqref="B101"/>
    </sheetView>
  </sheetViews>
  <sheetFormatPr defaultRowHeight="15" x14ac:dyDescent="0.25"/>
  <cols>
    <col min="1" max="1" width="4" customWidth="1"/>
    <col min="2" max="2" width="35.5703125" customWidth="1"/>
    <col min="3" max="3" width="22.5703125" customWidth="1"/>
    <col min="4" max="4" width="28" customWidth="1"/>
    <col min="5" max="5" width="12.42578125" customWidth="1"/>
    <col min="6" max="6" width="32.7109375" bestFit="1" customWidth="1"/>
    <col min="7" max="7" width="25.85546875" customWidth="1"/>
    <col min="8" max="8" width="11.140625" customWidth="1"/>
    <col min="9" max="9" width="11.5703125" bestFit="1" customWidth="1"/>
    <col min="16" max="16" width="12.85546875" customWidth="1"/>
    <col min="17" max="17" width="7.7109375" bestFit="1" customWidth="1"/>
    <col min="18" max="18" width="14" customWidth="1"/>
  </cols>
  <sheetData>
    <row r="1" spans="2:18" ht="26.25" customHeight="1" x14ac:dyDescent="0.35">
      <c r="B1" s="26" t="s">
        <v>71</v>
      </c>
    </row>
    <row r="2" spans="2:18" ht="29.25" customHeight="1" x14ac:dyDescent="0.25">
      <c r="B2" s="40" t="s">
        <v>53</v>
      </c>
      <c r="C2" s="24" t="s">
        <v>20</v>
      </c>
      <c r="D2" s="25" t="s">
        <v>21</v>
      </c>
      <c r="F2" s="40" t="s">
        <v>54</v>
      </c>
      <c r="G2" s="24" t="s">
        <v>78</v>
      </c>
    </row>
    <row r="3" spans="2:18" x14ac:dyDescent="0.25">
      <c r="B3" s="8" t="s">
        <v>17</v>
      </c>
      <c r="C3" s="9"/>
      <c r="D3" s="4"/>
      <c r="F3" s="41" t="s">
        <v>55</v>
      </c>
      <c r="G3" s="3"/>
    </row>
    <row r="4" spans="2:18" x14ac:dyDescent="0.25">
      <c r="B4" s="4" t="s">
        <v>1</v>
      </c>
      <c r="C4" s="11">
        <v>100000</v>
      </c>
      <c r="D4" s="5">
        <f>+C4-C12</f>
        <v>80000</v>
      </c>
      <c r="F4" s="4" t="s">
        <v>11</v>
      </c>
      <c r="G4" s="5">
        <v>350000</v>
      </c>
      <c r="H4" s="18"/>
      <c r="Q4" s="18" t="s">
        <v>25</v>
      </c>
    </row>
    <row r="5" spans="2:18" x14ac:dyDescent="0.25">
      <c r="B5" s="15" t="s">
        <v>4</v>
      </c>
      <c r="C5" s="16">
        <v>250000</v>
      </c>
      <c r="D5" s="5">
        <f>+C5-C14+15000</f>
        <v>145000</v>
      </c>
      <c r="F5" s="15" t="s">
        <v>12</v>
      </c>
      <c r="G5" s="16">
        <v>150000</v>
      </c>
      <c r="H5" s="2"/>
      <c r="I5" s="1"/>
      <c r="O5" s="1">
        <v>12.5</v>
      </c>
      <c r="P5" s="2">
        <f>+C5*0.125</f>
        <v>31250</v>
      </c>
      <c r="Q5" s="2">
        <f>+C5/P5</f>
        <v>8</v>
      </c>
      <c r="R5" s="1">
        <f>+P5*4</f>
        <v>125000</v>
      </c>
    </row>
    <row r="6" spans="2:18" x14ac:dyDescent="0.25">
      <c r="B6" s="15" t="s">
        <v>5</v>
      </c>
      <c r="C6" s="16">
        <v>150000</v>
      </c>
      <c r="D6" s="5">
        <f>+C6-C15+5000</f>
        <v>65000</v>
      </c>
      <c r="F6" s="15" t="s">
        <v>13</v>
      </c>
      <c r="G6" s="16">
        <v>18000</v>
      </c>
      <c r="H6" s="2"/>
      <c r="I6" s="1"/>
      <c r="O6" s="1">
        <v>20</v>
      </c>
      <c r="P6" s="1">
        <f>+C6*0.2</f>
        <v>30000</v>
      </c>
      <c r="Q6" s="2">
        <f>+C6/P6</f>
        <v>5</v>
      </c>
      <c r="R6" s="1">
        <f>+P6*3</f>
        <v>90000</v>
      </c>
    </row>
    <row r="7" spans="2:18" x14ac:dyDescent="0.25">
      <c r="B7" s="15" t="s">
        <v>6</v>
      </c>
      <c r="C7" s="16">
        <v>50000</v>
      </c>
      <c r="D7" s="5">
        <f>+C7-C16</f>
        <v>25000</v>
      </c>
      <c r="F7" s="15" t="s">
        <v>58</v>
      </c>
      <c r="G7" s="16">
        <v>25000</v>
      </c>
      <c r="H7" s="2"/>
      <c r="I7" s="1"/>
      <c r="O7" s="1">
        <v>25</v>
      </c>
      <c r="P7" s="1">
        <f>+C7*0.25</f>
        <v>12500</v>
      </c>
      <c r="Q7" s="2">
        <f>+C7/P7</f>
        <v>4</v>
      </c>
      <c r="R7" s="1">
        <f>+P7*2</f>
        <v>25000</v>
      </c>
    </row>
    <row r="8" spans="2:18" x14ac:dyDescent="0.25">
      <c r="B8" s="15" t="s">
        <v>26</v>
      </c>
      <c r="C8" s="17">
        <v>0</v>
      </c>
      <c r="D8" s="5">
        <v>95000</v>
      </c>
      <c r="F8" s="15" t="s">
        <v>14</v>
      </c>
      <c r="G8" s="16">
        <v>1300</v>
      </c>
      <c r="H8" s="2"/>
      <c r="I8" s="1"/>
    </row>
    <row r="9" spans="2:18" x14ac:dyDescent="0.25">
      <c r="B9" s="7" t="s">
        <v>18</v>
      </c>
      <c r="C9" s="13">
        <f>SUM(C4:C8)</f>
        <v>550000</v>
      </c>
      <c r="D9" s="13">
        <f>SUM(D4:D8)</f>
        <v>410000</v>
      </c>
      <c r="F9" s="4" t="s">
        <v>59</v>
      </c>
      <c r="G9" s="5">
        <v>12500</v>
      </c>
    </row>
    <row r="10" spans="2:18" x14ac:dyDescent="0.25">
      <c r="B10" s="4"/>
      <c r="C10" s="9"/>
      <c r="D10" s="4"/>
      <c r="F10" s="4" t="s">
        <v>60</v>
      </c>
      <c r="G10" s="5">
        <f>+C5*0.125</f>
        <v>31250</v>
      </c>
    </row>
    <row r="11" spans="2:18" x14ac:dyDescent="0.25">
      <c r="B11" s="8" t="s">
        <v>19</v>
      </c>
      <c r="C11" s="9"/>
      <c r="D11" s="4"/>
      <c r="F11" s="4" t="s">
        <v>61</v>
      </c>
      <c r="G11" s="5">
        <f>+C6*0.2</f>
        <v>30000</v>
      </c>
    </row>
    <row r="12" spans="2:18" x14ac:dyDescent="0.25">
      <c r="B12" s="15" t="s">
        <v>2</v>
      </c>
      <c r="C12" s="16">
        <v>20000</v>
      </c>
      <c r="D12" s="5">
        <v>0</v>
      </c>
      <c r="F12" s="4" t="s">
        <v>62</v>
      </c>
      <c r="G12" s="5">
        <f>+C7*0.25</f>
        <v>12500</v>
      </c>
    </row>
    <row r="13" spans="2:18" x14ac:dyDescent="0.25">
      <c r="B13" s="15" t="s">
        <v>3</v>
      </c>
      <c r="C13" s="16">
        <v>80000</v>
      </c>
      <c r="D13" s="5">
        <v>80000</v>
      </c>
      <c r="F13" s="4" t="s">
        <v>63</v>
      </c>
      <c r="G13" s="5">
        <v>1500</v>
      </c>
    </row>
    <row r="14" spans="2:18" x14ac:dyDescent="0.25">
      <c r="B14" s="15" t="s">
        <v>7</v>
      </c>
      <c r="C14" s="16">
        <v>120000</v>
      </c>
      <c r="D14" s="5">
        <v>0</v>
      </c>
      <c r="F14" s="7" t="s">
        <v>56</v>
      </c>
      <c r="G14" s="42">
        <f>SUM(G3:G13)</f>
        <v>632050</v>
      </c>
    </row>
    <row r="15" spans="2:18" x14ac:dyDescent="0.25">
      <c r="B15" s="15" t="s">
        <v>8</v>
      </c>
      <c r="C15" s="16">
        <v>90000</v>
      </c>
      <c r="D15" s="5">
        <v>0</v>
      </c>
      <c r="F15" s="4"/>
      <c r="G15" s="4"/>
    </row>
    <row r="16" spans="2:18" x14ac:dyDescent="0.25">
      <c r="B16" s="15" t="s">
        <v>9</v>
      </c>
      <c r="C16" s="16">
        <v>25000</v>
      </c>
      <c r="D16" s="5">
        <v>0</v>
      </c>
      <c r="F16" s="8" t="s">
        <v>57</v>
      </c>
      <c r="G16" s="4"/>
    </row>
    <row r="17" spans="2:7" x14ac:dyDescent="0.25">
      <c r="B17" s="15" t="s">
        <v>10</v>
      </c>
      <c r="C17" s="16">
        <v>80000</v>
      </c>
      <c r="D17" s="5">
        <v>80000</v>
      </c>
      <c r="F17" s="15" t="s">
        <v>15</v>
      </c>
      <c r="G17" s="16">
        <v>650000</v>
      </c>
    </row>
    <row r="18" spans="2:7" x14ac:dyDescent="0.25">
      <c r="B18" s="7" t="s">
        <v>23</v>
      </c>
      <c r="C18" s="13">
        <f>SUM(C12:C17)</f>
        <v>415000</v>
      </c>
      <c r="D18" s="13">
        <f>SUM(D12:D17)</f>
        <v>160000</v>
      </c>
      <c r="F18" s="15" t="s">
        <v>16</v>
      </c>
      <c r="G18" s="16">
        <v>15000</v>
      </c>
    </row>
    <row r="19" spans="2:7" x14ac:dyDescent="0.25">
      <c r="B19" s="4"/>
      <c r="C19" s="9"/>
      <c r="D19" s="4"/>
      <c r="F19" s="15" t="s">
        <v>64</v>
      </c>
      <c r="G19" s="16">
        <v>115000</v>
      </c>
    </row>
    <row r="20" spans="2:7" x14ac:dyDescent="0.25">
      <c r="B20" s="8" t="s">
        <v>24</v>
      </c>
      <c r="C20" s="13">
        <f>+C9-C18</f>
        <v>135000</v>
      </c>
      <c r="D20" s="13">
        <f>+D9-D18</f>
        <v>250000</v>
      </c>
      <c r="F20" s="43" t="s">
        <v>65</v>
      </c>
      <c r="G20" s="46">
        <f>SUM(G17:G19)</f>
        <v>780000</v>
      </c>
    </row>
    <row r="21" spans="2:7" x14ac:dyDescent="0.25">
      <c r="B21" s="4"/>
      <c r="C21" s="9"/>
      <c r="D21" s="4"/>
      <c r="F21" s="15"/>
      <c r="G21" s="16"/>
    </row>
    <row r="22" spans="2:7" x14ac:dyDescent="0.25">
      <c r="B22" s="8" t="s">
        <v>22</v>
      </c>
      <c r="C22" s="13">
        <f>+C18+C20</f>
        <v>550000</v>
      </c>
      <c r="D22" s="13">
        <f>+D18+D20</f>
        <v>410000</v>
      </c>
      <c r="F22" s="43" t="s">
        <v>66</v>
      </c>
      <c r="G22" s="46">
        <f>+G20-G14</f>
        <v>147950</v>
      </c>
    </row>
    <row r="23" spans="2:7" x14ac:dyDescent="0.25">
      <c r="B23" s="4"/>
      <c r="C23" s="9"/>
      <c r="D23" s="4"/>
      <c r="F23" s="44"/>
      <c r="G23" s="47"/>
    </row>
    <row r="24" spans="2:7" x14ac:dyDescent="0.25">
      <c r="B24" s="4"/>
      <c r="C24" s="9"/>
      <c r="D24" s="4"/>
      <c r="F24" s="8"/>
      <c r="G24" s="42"/>
    </row>
    <row r="25" spans="2:7" x14ac:dyDescent="0.25">
      <c r="B25" s="6"/>
      <c r="C25" s="10"/>
      <c r="D25" s="6"/>
      <c r="F25" s="6"/>
      <c r="G25" s="6"/>
    </row>
    <row r="28" spans="2:7" ht="19.5" x14ac:dyDescent="0.3">
      <c r="B28" s="63" t="s">
        <v>75</v>
      </c>
      <c r="C28" s="65"/>
      <c r="G28" s="2"/>
    </row>
    <row r="29" spans="2:7" x14ac:dyDescent="0.25">
      <c r="B29" s="20"/>
      <c r="C29" s="9"/>
    </row>
    <row r="30" spans="2:7" x14ac:dyDescent="0.25">
      <c r="B30" s="21" t="s">
        <v>27</v>
      </c>
      <c r="C30" s="22">
        <v>250000</v>
      </c>
    </row>
    <row r="31" spans="2:7" x14ac:dyDescent="0.25">
      <c r="B31" s="21" t="s">
        <v>28</v>
      </c>
      <c r="C31" s="22">
        <v>135000</v>
      </c>
    </row>
    <row r="32" spans="2:7" x14ac:dyDescent="0.25">
      <c r="B32" s="27" t="s">
        <v>29</v>
      </c>
      <c r="C32" s="28">
        <f>+C30-C31</f>
        <v>115000</v>
      </c>
    </row>
    <row r="33" spans="2:6" x14ac:dyDescent="0.25">
      <c r="C33" s="1"/>
    </row>
    <row r="34" spans="2:6" ht="15.75" x14ac:dyDescent="0.25">
      <c r="B34" s="52" t="s">
        <v>72</v>
      </c>
    </row>
    <row r="35" spans="2:6" ht="15.75" x14ac:dyDescent="0.25">
      <c r="B35" s="52" t="s">
        <v>73</v>
      </c>
    </row>
    <row r="36" spans="2:6" ht="15.75" x14ac:dyDescent="0.25">
      <c r="B36" s="52" t="s">
        <v>74</v>
      </c>
    </row>
    <row r="39" spans="2:6" ht="19.5" x14ac:dyDescent="0.3">
      <c r="B39" s="53" t="s">
        <v>35</v>
      </c>
    </row>
    <row r="41" spans="2:6" x14ac:dyDescent="0.25">
      <c r="B41" s="38" t="s">
        <v>36</v>
      </c>
      <c r="C41" s="18" t="s">
        <v>37</v>
      </c>
      <c r="D41" s="29" t="s">
        <v>36</v>
      </c>
      <c r="E41" s="20"/>
      <c r="F41" s="4"/>
    </row>
    <row r="42" spans="2:6" x14ac:dyDescent="0.25">
      <c r="B42" s="39" t="s">
        <v>2</v>
      </c>
      <c r="E42" s="32">
        <v>20000</v>
      </c>
      <c r="F42" s="4"/>
    </row>
    <row r="43" spans="2:6" x14ac:dyDescent="0.25">
      <c r="B43" s="39" t="s">
        <v>3</v>
      </c>
      <c r="E43" s="32">
        <v>80000</v>
      </c>
      <c r="F43" s="4"/>
    </row>
    <row r="44" spans="2:6" x14ac:dyDescent="0.25">
      <c r="B44" s="39" t="s">
        <v>7</v>
      </c>
      <c r="E44" s="32">
        <v>120000</v>
      </c>
      <c r="F44" s="4"/>
    </row>
    <row r="45" spans="2:6" x14ac:dyDescent="0.25">
      <c r="B45" s="39" t="s">
        <v>8</v>
      </c>
      <c r="E45" s="32">
        <v>90000</v>
      </c>
      <c r="F45" s="4"/>
    </row>
    <row r="46" spans="2:6" x14ac:dyDescent="0.25">
      <c r="B46" s="39" t="s">
        <v>9</v>
      </c>
      <c r="E46" s="32">
        <v>25000</v>
      </c>
      <c r="F46" s="4"/>
    </row>
    <row r="47" spans="2:6" ht="14.25" customHeight="1" x14ac:dyDescent="0.25">
      <c r="B47" s="39" t="s">
        <v>10</v>
      </c>
      <c r="E47" s="32">
        <v>80000</v>
      </c>
      <c r="F47" s="4"/>
    </row>
    <row r="48" spans="2:6" ht="14.25" customHeight="1" x14ac:dyDescent="0.25">
      <c r="B48" s="39" t="s">
        <v>52</v>
      </c>
      <c r="E48" s="32">
        <v>250000</v>
      </c>
      <c r="F48" s="4"/>
    </row>
    <row r="49" spans="2:7" x14ac:dyDescent="0.25">
      <c r="B49" s="20"/>
      <c r="D49" s="31" t="s">
        <v>1</v>
      </c>
      <c r="E49" s="4"/>
      <c r="F49" s="5">
        <v>100000</v>
      </c>
    </row>
    <row r="50" spans="2:7" x14ac:dyDescent="0.25">
      <c r="B50" s="20"/>
      <c r="D50" s="30" t="s">
        <v>4</v>
      </c>
      <c r="E50" s="4"/>
      <c r="F50" s="5">
        <v>250000</v>
      </c>
    </row>
    <row r="51" spans="2:7" x14ac:dyDescent="0.25">
      <c r="B51" s="20"/>
      <c r="D51" s="30" t="s">
        <v>5</v>
      </c>
      <c r="E51" s="4"/>
      <c r="F51" s="5">
        <v>150000</v>
      </c>
    </row>
    <row r="52" spans="2:7" x14ac:dyDescent="0.25">
      <c r="B52" s="20"/>
      <c r="D52" s="30" t="s">
        <v>6</v>
      </c>
      <c r="E52" s="4"/>
      <c r="F52" s="5">
        <v>50000</v>
      </c>
    </row>
    <row r="53" spans="2:7" x14ac:dyDescent="0.25">
      <c r="B53" s="20"/>
      <c r="D53" s="30" t="s">
        <v>29</v>
      </c>
      <c r="E53" s="4"/>
      <c r="F53" s="37">
        <v>115000</v>
      </c>
    </row>
    <row r="56" spans="2:7" x14ac:dyDescent="0.25">
      <c r="E56" s="2">
        <f>SUM(E42:E53)</f>
        <v>665000</v>
      </c>
      <c r="F56" s="2">
        <f>SUM(F49:F53)</f>
        <v>665000</v>
      </c>
    </row>
    <row r="58" spans="2:7" x14ac:dyDescent="0.25">
      <c r="B58" s="38"/>
      <c r="C58" s="18"/>
      <c r="D58" s="29"/>
      <c r="E58" s="20"/>
      <c r="F58" s="4"/>
    </row>
    <row r="59" spans="2:7" x14ac:dyDescent="0.25">
      <c r="B59" s="39" t="s">
        <v>0</v>
      </c>
      <c r="C59" s="18" t="s">
        <v>37</v>
      </c>
      <c r="D59" t="s">
        <v>70</v>
      </c>
      <c r="E59" s="32">
        <v>250000</v>
      </c>
      <c r="F59" s="5">
        <v>250000</v>
      </c>
    </row>
    <row r="60" spans="2:7" x14ac:dyDescent="0.25">
      <c r="B60" s="39"/>
      <c r="E60" s="32"/>
      <c r="F60" s="4"/>
    </row>
    <row r="62" spans="2:7" x14ac:dyDescent="0.25">
      <c r="B62" s="38" t="s">
        <v>54</v>
      </c>
      <c r="C62" s="18" t="s">
        <v>37</v>
      </c>
      <c r="D62" s="49" t="s">
        <v>36</v>
      </c>
      <c r="E62" s="31"/>
      <c r="F62" s="45">
        <f>SUM(E63:E72)</f>
        <v>632050</v>
      </c>
      <c r="G62" s="2">
        <f>SUM(F63:F72)</f>
        <v>0</v>
      </c>
    </row>
    <row r="63" spans="2:7" x14ac:dyDescent="0.25">
      <c r="B63" s="39"/>
      <c r="D63" s="9" t="s">
        <v>11</v>
      </c>
      <c r="E63" s="5">
        <v>350000</v>
      </c>
      <c r="F63" s="5"/>
    </row>
    <row r="64" spans="2:7" x14ac:dyDescent="0.25">
      <c r="B64" s="39"/>
      <c r="D64" s="50" t="s">
        <v>12</v>
      </c>
      <c r="E64" s="16">
        <v>150000</v>
      </c>
      <c r="F64" s="16"/>
    </row>
    <row r="65" spans="2:7" x14ac:dyDescent="0.25">
      <c r="B65" s="39"/>
      <c r="D65" s="50" t="s">
        <v>13</v>
      </c>
      <c r="E65" s="16">
        <v>18000</v>
      </c>
      <c r="F65" s="16"/>
    </row>
    <row r="66" spans="2:7" x14ac:dyDescent="0.25">
      <c r="B66" s="39"/>
      <c r="D66" s="50" t="s">
        <v>58</v>
      </c>
      <c r="E66" s="16">
        <v>25000</v>
      </c>
      <c r="F66" s="16"/>
    </row>
    <row r="67" spans="2:7" x14ac:dyDescent="0.25">
      <c r="B67" s="39"/>
      <c r="D67" s="50" t="s">
        <v>14</v>
      </c>
      <c r="E67" s="16">
        <v>1300</v>
      </c>
      <c r="F67" s="16"/>
    </row>
    <row r="68" spans="2:7" x14ac:dyDescent="0.25">
      <c r="B68" s="39"/>
      <c r="D68" s="9" t="s">
        <v>59</v>
      </c>
      <c r="E68" s="5">
        <v>12500</v>
      </c>
      <c r="F68" s="5"/>
    </row>
    <row r="69" spans="2:7" x14ac:dyDescent="0.25">
      <c r="B69" s="39"/>
      <c r="D69" s="9" t="s">
        <v>60</v>
      </c>
      <c r="E69" s="5">
        <f>+G10</f>
        <v>31250</v>
      </c>
      <c r="F69" s="5"/>
    </row>
    <row r="70" spans="2:7" x14ac:dyDescent="0.25">
      <c r="B70" s="20"/>
      <c r="D70" s="9" t="s">
        <v>61</v>
      </c>
      <c r="E70" s="5">
        <f>+G11</f>
        <v>30000</v>
      </c>
      <c r="F70" s="5"/>
    </row>
    <row r="71" spans="2:7" x14ac:dyDescent="0.25">
      <c r="B71" s="20"/>
      <c r="D71" s="9" t="s">
        <v>62</v>
      </c>
      <c r="E71" s="5">
        <f>+G12</f>
        <v>12500</v>
      </c>
      <c r="F71" s="5"/>
    </row>
    <row r="72" spans="2:7" x14ac:dyDescent="0.25">
      <c r="B72" s="20"/>
      <c r="D72" s="9" t="s">
        <v>63</v>
      </c>
      <c r="E72" s="5">
        <v>1500</v>
      </c>
      <c r="F72" s="5"/>
    </row>
    <row r="73" spans="2:7" x14ac:dyDescent="0.25">
      <c r="B73" s="20"/>
      <c r="D73" s="50"/>
      <c r="E73" s="9"/>
      <c r="F73" s="5"/>
    </row>
    <row r="74" spans="2:7" x14ac:dyDescent="0.25">
      <c r="B74" s="20"/>
      <c r="D74" s="50"/>
      <c r="E74" s="9"/>
      <c r="F74" s="37"/>
    </row>
    <row r="76" spans="2:7" x14ac:dyDescent="0.25">
      <c r="B76" s="38" t="s">
        <v>36</v>
      </c>
      <c r="C76" s="18" t="s">
        <v>37</v>
      </c>
      <c r="D76" s="49" t="s">
        <v>54</v>
      </c>
      <c r="E76" s="31"/>
      <c r="F76" s="45">
        <f>SUM(E78:E80)</f>
        <v>780000</v>
      </c>
      <c r="G76" s="2"/>
    </row>
    <row r="77" spans="2:7" x14ac:dyDescent="0.25">
      <c r="B77" s="39"/>
      <c r="D77" s="9"/>
      <c r="E77" s="48"/>
      <c r="F77" s="5"/>
    </row>
    <row r="78" spans="2:7" x14ac:dyDescent="0.25">
      <c r="B78" s="39" t="s">
        <v>15</v>
      </c>
      <c r="D78" s="50"/>
      <c r="E78" s="16">
        <v>650000</v>
      </c>
      <c r="F78" s="16"/>
    </row>
    <row r="79" spans="2:7" x14ac:dyDescent="0.25">
      <c r="B79" s="39" t="s">
        <v>16</v>
      </c>
      <c r="D79" s="50"/>
      <c r="E79" s="16">
        <v>15000</v>
      </c>
      <c r="F79" s="16"/>
    </row>
    <row r="80" spans="2:7" x14ac:dyDescent="0.25">
      <c r="B80" s="39" t="s">
        <v>64</v>
      </c>
      <c r="D80" s="50"/>
      <c r="E80" s="16">
        <v>115000</v>
      </c>
      <c r="F80" s="16"/>
    </row>
    <row r="81" spans="2:6" x14ac:dyDescent="0.25">
      <c r="B81" s="39"/>
      <c r="D81" s="50"/>
      <c r="E81" s="48"/>
      <c r="F81" s="16"/>
    </row>
    <row r="83" spans="2:6" x14ac:dyDescent="0.25">
      <c r="B83" s="38" t="s">
        <v>54</v>
      </c>
      <c r="C83" s="18" t="s">
        <v>37</v>
      </c>
      <c r="D83" s="49" t="s">
        <v>68</v>
      </c>
      <c r="E83" s="31"/>
      <c r="F83" s="45">
        <f>+F76-F62</f>
        <v>147950</v>
      </c>
    </row>
    <row r="84" spans="2:6" x14ac:dyDescent="0.25">
      <c r="B84" s="39"/>
      <c r="D84" s="9"/>
      <c r="E84" s="48"/>
      <c r="F84" s="5"/>
    </row>
    <row r="86" spans="2:6" x14ac:dyDescent="0.25">
      <c r="B86" t="s">
        <v>69</v>
      </c>
    </row>
    <row r="89" spans="2:6" ht="19.5" x14ac:dyDescent="0.3">
      <c r="B89" s="63" t="s">
        <v>75</v>
      </c>
      <c r="C89" s="64"/>
      <c r="D89" s="65"/>
    </row>
    <row r="90" spans="2:6" x14ac:dyDescent="0.25">
      <c r="B90" s="20"/>
      <c r="C90" s="31"/>
      <c r="D90" s="9"/>
    </row>
    <row r="91" spans="2:6" x14ac:dyDescent="0.25">
      <c r="B91" s="60" t="s">
        <v>30</v>
      </c>
      <c r="C91" s="61"/>
      <c r="D91" s="19"/>
    </row>
    <row r="92" spans="2:6" x14ac:dyDescent="0.25">
      <c r="B92" s="54" t="s">
        <v>31</v>
      </c>
      <c r="C92" s="31"/>
      <c r="D92" s="12">
        <f>+D4+D5+D6+D7</f>
        <v>315000</v>
      </c>
    </row>
    <row r="93" spans="2:6" x14ac:dyDescent="0.25">
      <c r="B93" s="54" t="s">
        <v>32</v>
      </c>
      <c r="C93" s="31"/>
      <c r="D93" s="12">
        <f>+D13+D17</f>
        <v>160000</v>
      </c>
    </row>
    <row r="94" spans="2:6" x14ac:dyDescent="0.25">
      <c r="B94" s="62" t="s">
        <v>33</v>
      </c>
      <c r="C94" s="58"/>
      <c r="D94" s="59">
        <f>+D92-D93</f>
        <v>155000</v>
      </c>
    </row>
    <row r="95" spans="2:6" x14ac:dyDescent="0.25">
      <c r="B95" s="21"/>
      <c r="C95" s="31"/>
      <c r="D95" s="9"/>
    </row>
    <row r="96" spans="2:6" x14ac:dyDescent="0.25">
      <c r="B96" s="20" t="s">
        <v>27</v>
      </c>
      <c r="C96" s="31"/>
      <c r="D96" s="11">
        <v>250000</v>
      </c>
    </row>
    <row r="97" spans="2:6" x14ac:dyDescent="0.25">
      <c r="B97" s="55" t="s">
        <v>34</v>
      </c>
      <c r="C97" s="56"/>
      <c r="D97" s="57">
        <f>-D94</f>
        <v>-155000</v>
      </c>
    </row>
    <row r="98" spans="2:6" x14ac:dyDescent="0.25">
      <c r="B98" s="23" t="s">
        <v>26</v>
      </c>
      <c r="C98" s="58"/>
      <c r="D98" s="59">
        <f>+D96+D97</f>
        <v>95000</v>
      </c>
    </row>
    <row r="100" spans="2:6" ht="19.5" x14ac:dyDescent="0.3">
      <c r="B100" s="53" t="s">
        <v>79</v>
      </c>
    </row>
    <row r="102" spans="2:6" x14ac:dyDescent="0.25">
      <c r="B102" s="38" t="s">
        <v>76</v>
      </c>
      <c r="C102" s="18" t="s">
        <v>37</v>
      </c>
      <c r="D102" s="49" t="s">
        <v>76</v>
      </c>
      <c r="E102" s="51">
        <f>SUM(E103:E108)</f>
        <v>410000</v>
      </c>
      <c r="F102" s="45">
        <f>SUM(F109:F111)</f>
        <v>410000</v>
      </c>
    </row>
    <row r="103" spans="2:6" x14ac:dyDescent="0.25">
      <c r="B103" s="39"/>
      <c r="D103" s="9"/>
      <c r="E103" s="11"/>
      <c r="F103" s="5"/>
    </row>
    <row r="104" spans="2:6" x14ac:dyDescent="0.25">
      <c r="B104" s="20" t="s">
        <v>1</v>
      </c>
      <c r="C104" s="31"/>
      <c r="D104" s="50"/>
      <c r="E104" s="17">
        <v>80000</v>
      </c>
      <c r="F104" s="16"/>
    </row>
    <row r="105" spans="2:6" x14ac:dyDescent="0.25">
      <c r="B105" s="39" t="s">
        <v>4</v>
      </c>
      <c r="C105" s="31"/>
      <c r="D105" s="50"/>
      <c r="E105" s="17">
        <v>145000</v>
      </c>
      <c r="F105" s="16"/>
    </row>
    <row r="106" spans="2:6" x14ac:dyDescent="0.25">
      <c r="B106" s="39" t="s">
        <v>5</v>
      </c>
      <c r="C106" s="31"/>
      <c r="D106" s="50"/>
      <c r="E106" s="17">
        <v>65000</v>
      </c>
      <c r="F106" s="16"/>
    </row>
    <row r="107" spans="2:6" x14ac:dyDescent="0.25">
      <c r="B107" s="39" t="s">
        <v>6</v>
      </c>
      <c r="C107" s="31"/>
      <c r="D107" s="50"/>
      <c r="E107" s="17">
        <v>25000</v>
      </c>
      <c r="F107" s="16"/>
    </row>
    <row r="108" spans="2:6" x14ac:dyDescent="0.25">
      <c r="B108" s="39" t="s">
        <v>26</v>
      </c>
      <c r="C108" s="31"/>
      <c r="D108" s="9"/>
      <c r="E108" s="11">
        <v>95000</v>
      </c>
      <c r="F108" s="5"/>
    </row>
    <row r="109" spans="2:6" x14ac:dyDescent="0.25">
      <c r="B109" s="39"/>
      <c r="C109" s="18" t="s">
        <v>37</v>
      </c>
      <c r="D109" s="50" t="s">
        <v>3</v>
      </c>
      <c r="E109" s="11"/>
      <c r="F109" s="5">
        <f>+D13</f>
        <v>80000</v>
      </c>
    </row>
    <row r="110" spans="2:6" x14ac:dyDescent="0.25">
      <c r="B110" s="20"/>
      <c r="C110" s="18" t="s">
        <v>37</v>
      </c>
      <c r="D110" s="50" t="s">
        <v>10</v>
      </c>
      <c r="E110" s="11"/>
      <c r="F110" s="5">
        <f>+D17</f>
        <v>80000</v>
      </c>
    </row>
    <row r="111" spans="2:6" x14ac:dyDescent="0.25">
      <c r="B111" s="20"/>
      <c r="C111" s="18" t="s">
        <v>37</v>
      </c>
      <c r="D111" s="9" t="s">
        <v>77</v>
      </c>
      <c r="E111" s="11"/>
      <c r="F111" s="5">
        <v>250000</v>
      </c>
    </row>
    <row r="112" spans="2:6" x14ac:dyDescent="0.25">
      <c r="B112" s="20"/>
      <c r="D112" s="9"/>
      <c r="E112" s="11"/>
      <c r="F112" s="5"/>
    </row>
    <row r="113" spans="2:6" x14ac:dyDescent="0.25">
      <c r="B113" s="20"/>
      <c r="D113" s="50"/>
      <c r="E113" s="9"/>
      <c r="F113" s="5"/>
    </row>
    <row r="114" spans="2:6" x14ac:dyDescent="0.25">
      <c r="B114" s="20"/>
      <c r="D114" s="50"/>
      <c r="E114" s="9"/>
      <c r="F114" s="37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8"/>
  <sheetViews>
    <sheetView tabSelected="1" workbookViewId="0">
      <selection activeCell="J24" sqref="J24"/>
    </sheetView>
  </sheetViews>
  <sheetFormatPr defaultRowHeight="15" x14ac:dyDescent="0.25"/>
  <cols>
    <col min="2" max="2" width="21.140625" customWidth="1"/>
    <col min="3" max="3" width="25" customWidth="1"/>
    <col min="4" max="4" width="28" customWidth="1"/>
    <col min="5" max="5" width="20" customWidth="1"/>
  </cols>
  <sheetData>
    <row r="3" spans="2:5" ht="17.25" customHeight="1" x14ac:dyDescent="0.25">
      <c r="B3" s="71" t="s">
        <v>38</v>
      </c>
      <c r="C3" s="69" t="s">
        <v>39</v>
      </c>
      <c r="D3" s="70"/>
      <c r="E3" s="71" t="s">
        <v>42</v>
      </c>
    </row>
    <row r="4" spans="2:5" x14ac:dyDescent="0.25">
      <c r="B4" s="72"/>
      <c r="C4" s="34" t="s">
        <v>40</v>
      </c>
      <c r="D4" s="34" t="s">
        <v>41</v>
      </c>
      <c r="E4" s="72"/>
    </row>
    <row r="5" spans="2:5" x14ac:dyDescent="0.25">
      <c r="B5" s="66" t="s">
        <v>43</v>
      </c>
      <c r="C5" s="75" t="s">
        <v>50</v>
      </c>
      <c r="D5" s="75" t="s">
        <v>46</v>
      </c>
      <c r="E5" s="75" t="s">
        <v>44</v>
      </c>
    </row>
    <row r="6" spans="2:5" x14ac:dyDescent="0.25">
      <c r="B6" s="67"/>
      <c r="C6" s="14" t="s">
        <v>45</v>
      </c>
      <c r="D6" s="14" t="s">
        <v>45</v>
      </c>
      <c r="E6" s="14" t="s">
        <v>45</v>
      </c>
    </row>
    <row r="7" spans="2:5" x14ac:dyDescent="0.25">
      <c r="B7" s="67"/>
      <c r="C7" s="14" t="s">
        <v>80</v>
      </c>
      <c r="D7" s="14" t="s">
        <v>47</v>
      </c>
      <c r="E7" s="14" t="s">
        <v>83</v>
      </c>
    </row>
    <row r="8" spans="2:5" x14ac:dyDescent="0.25">
      <c r="B8" s="67"/>
      <c r="C8" s="14" t="s">
        <v>81</v>
      </c>
      <c r="D8" s="14" t="s">
        <v>82</v>
      </c>
      <c r="E8" s="73" t="s">
        <v>84</v>
      </c>
    </row>
    <row r="9" spans="2:5" x14ac:dyDescent="0.25">
      <c r="B9" s="68"/>
      <c r="C9" s="6"/>
      <c r="D9" s="6" t="s">
        <v>81</v>
      </c>
      <c r="E9" s="6"/>
    </row>
    <row r="13" spans="2:5" x14ac:dyDescent="0.25">
      <c r="B13" s="71" t="s">
        <v>38</v>
      </c>
      <c r="C13" s="69" t="s">
        <v>39</v>
      </c>
      <c r="D13" s="70"/>
      <c r="E13" s="71" t="s">
        <v>42</v>
      </c>
    </row>
    <row r="14" spans="2:5" x14ac:dyDescent="0.25">
      <c r="B14" s="72"/>
      <c r="C14" s="34" t="s">
        <v>40</v>
      </c>
      <c r="D14" s="34" t="s">
        <v>41</v>
      </c>
      <c r="E14" s="72"/>
    </row>
    <row r="15" spans="2:5" x14ac:dyDescent="0.25">
      <c r="B15" s="66" t="s">
        <v>48</v>
      </c>
      <c r="C15" s="33"/>
      <c r="D15" s="75" t="s">
        <v>44</v>
      </c>
      <c r="E15" s="75" t="s">
        <v>44</v>
      </c>
    </row>
    <row r="16" spans="2:5" x14ac:dyDescent="0.25">
      <c r="B16" s="67"/>
      <c r="C16" s="14"/>
      <c r="D16" s="14" t="s">
        <v>45</v>
      </c>
      <c r="E16" s="14" t="s">
        <v>45</v>
      </c>
    </row>
    <row r="17" spans="2:6" x14ac:dyDescent="0.25">
      <c r="B17" s="67"/>
      <c r="C17" s="35" t="s">
        <v>51</v>
      </c>
      <c r="D17" s="14" t="s">
        <v>47</v>
      </c>
      <c r="E17" s="14" t="s">
        <v>83</v>
      </c>
    </row>
    <row r="18" spans="2:6" x14ac:dyDescent="0.25">
      <c r="B18" s="67"/>
      <c r="C18" s="14"/>
      <c r="D18" s="14"/>
      <c r="E18" s="73" t="s">
        <v>84</v>
      </c>
    </row>
    <row r="19" spans="2:6" x14ac:dyDescent="0.25">
      <c r="B19" s="68"/>
      <c r="C19" s="6"/>
      <c r="D19" s="6"/>
      <c r="E19" s="6"/>
    </row>
    <row r="20" spans="2:6" x14ac:dyDescent="0.25">
      <c r="B20" s="66" t="s">
        <v>43</v>
      </c>
      <c r="C20" s="33"/>
      <c r="D20" s="33"/>
      <c r="E20" s="33"/>
    </row>
    <row r="21" spans="2:6" x14ac:dyDescent="0.25">
      <c r="B21" s="67"/>
      <c r="C21" s="35" t="s">
        <v>87</v>
      </c>
      <c r="D21" s="35" t="s">
        <v>49</v>
      </c>
      <c r="E21" s="35" t="s">
        <v>85</v>
      </c>
    </row>
    <row r="22" spans="2:6" x14ac:dyDescent="0.25">
      <c r="B22" s="68"/>
      <c r="C22" s="74" t="s">
        <v>86</v>
      </c>
      <c r="D22" s="36"/>
      <c r="E22" s="74" t="s">
        <v>86</v>
      </c>
    </row>
    <row r="24" spans="2:6" x14ac:dyDescent="0.25">
      <c r="B24" s="76" t="s">
        <v>88</v>
      </c>
      <c r="C24" s="76"/>
      <c r="D24" s="76"/>
      <c r="E24" s="76"/>
      <c r="F24" s="76"/>
    </row>
    <row r="25" spans="2:6" x14ac:dyDescent="0.25">
      <c r="B25" s="76" t="s">
        <v>89</v>
      </c>
      <c r="C25" s="76"/>
      <c r="D25" s="76"/>
      <c r="E25" s="76"/>
      <c r="F25" s="76"/>
    </row>
    <row r="26" spans="2:6" x14ac:dyDescent="0.25">
      <c r="B26" s="76"/>
      <c r="C26" s="76"/>
      <c r="D26" s="76"/>
      <c r="E26" s="76"/>
      <c r="F26" s="76"/>
    </row>
    <row r="27" spans="2:6" x14ac:dyDescent="0.25">
      <c r="B27" s="77" t="s">
        <v>90</v>
      </c>
      <c r="C27" s="76"/>
      <c r="D27" s="76"/>
      <c r="E27" s="76"/>
      <c r="F27" s="76"/>
    </row>
    <row r="28" spans="2:6" x14ac:dyDescent="0.25">
      <c r="B28" s="77" t="s">
        <v>91</v>
      </c>
      <c r="C28" s="76"/>
      <c r="D28" s="76"/>
      <c r="E28" s="76"/>
      <c r="F28" s="76"/>
    </row>
  </sheetData>
  <mergeCells count="9">
    <mergeCell ref="B15:B19"/>
    <mergeCell ref="B20:B22"/>
    <mergeCell ref="C3:D3"/>
    <mergeCell ref="B3:B4"/>
    <mergeCell ref="E3:E4"/>
    <mergeCell ref="B5:B9"/>
    <mergeCell ref="B13:B14"/>
    <mergeCell ref="C13:D13"/>
    <mergeCell ref="E13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16"/>
  <sheetViews>
    <sheetView workbookViewId="0">
      <selection activeCell="C16" sqref="C16"/>
    </sheetView>
  </sheetViews>
  <sheetFormatPr defaultRowHeight="15" x14ac:dyDescent="0.25"/>
  <cols>
    <col min="2" max="2" width="13.28515625" bestFit="1" customWidth="1"/>
    <col min="3" max="3" width="21.28515625" customWidth="1"/>
    <col min="6" max="6" width="11.5703125" bestFit="1" customWidth="1"/>
  </cols>
  <sheetData>
    <row r="6" spans="2:6" x14ac:dyDescent="0.25">
      <c r="B6" s="1">
        <v>1295577.67</v>
      </c>
      <c r="C6" s="1">
        <v>1621891.67</v>
      </c>
    </row>
    <row r="8" spans="2:6" x14ac:dyDescent="0.25">
      <c r="B8" s="2">
        <f>+C6-B6</f>
        <v>326314</v>
      </c>
    </row>
    <row r="9" spans="2:6" x14ac:dyDescent="0.25">
      <c r="F9" s="1"/>
    </row>
    <row r="10" spans="2:6" x14ac:dyDescent="0.25">
      <c r="B10" s="1">
        <v>52862.87</v>
      </c>
    </row>
    <row r="12" spans="2:6" x14ac:dyDescent="0.25">
      <c r="B12" s="2">
        <f>+B8-B10</f>
        <v>273451.13</v>
      </c>
      <c r="C12" t="s">
        <v>67</v>
      </c>
      <c r="F12" s="2"/>
    </row>
    <row r="13" spans="2:6" x14ac:dyDescent="0.25">
      <c r="F13" s="2"/>
    </row>
    <row r="14" spans="2:6" x14ac:dyDescent="0.25">
      <c r="B14" s="1">
        <v>198291.67</v>
      </c>
      <c r="F14" s="2"/>
    </row>
    <row r="16" spans="2:6" x14ac:dyDescent="0.25">
      <c r="B16" s="2">
        <f>+B12-B14</f>
        <v>75159.459999999992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Caso-EsempioPratico</vt:lpstr>
      <vt:lpstr>Fiscale</vt:lpstr>
      <vt:lpstr>Foglio5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G50</dc:creator>
  <cp:lastModifiedBy>Lenovo G50</cp:lastModifiedBy>
  <dcterms:created xsi:type="dcterms:W3CDTF">2016-03-16T10:40:57Z</dcterms:created>
  <dcterms:modified xsi:type="dcterms:W3CDTF">2016-03-16T23:05:07Z</dcterms:modified>
</cp:coreProperties>
</file>